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5" windowWidth="969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<sst xmlns="http://schemas.openxmlformats.org/spreadsheetml/2006/main" count="75" uniqueCount="59">
  <si>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</si>
  <si>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</si>
  <si>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</si>
  <si>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</si>
  <si>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</si>
  <si>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</si>
  <si>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</si>
  <si>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</si>
  <si>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</si>
  <si>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</si>
  <si>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</si>
  <si>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</si>
  <si>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</si>
  <si>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</si>
  <si>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</si>
  <si>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</si>
  <si>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</si>
  <si>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</si>
  <si>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</si>
  <si>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</si>
  <si>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</si>
  <si>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</si>
  <si>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</si>
  <si>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</si>
  <si>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</si>
  <si>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</si>
  <si>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</si>
  <si>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</si>
  <si>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</si>
  <si>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</si>
  <si>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</si>
  <si>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</si>
  <si>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</si>
  <si>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</si>
  <si>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</si>
  <si>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</si>
  <si>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</si>
  <si>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</si>
  <si>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</si>
  <si>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</si>
  <si>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</si>
  <si>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</si>
  <si>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</si>
  <si>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</si>
  <si>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</si>
  <si>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</si>
  <si>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</si>
  <si>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</si>
  <si>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>*Based on highest University Contribution Rates for Employees in Salary Band 1.</t>
  </si>
  <si>
    <t>MHealthy</t>
  </si>
  <si>
    <t>(599750)</t>
  </si>
  <si>
    <t>BCBS PPO</t>
  </si>
  <si>
    <t>Premier Care</t>
  </si>
  <si>
    <t xml:space="preserve">    BCBS PPO, Premier Care*   </t>
  </si>
  <si>
    <t xml:space="preserve">  Expenses 2.10%</t>
  </si>
  <si>
    <t>Fringe Benefit Report as of 1-1-17.xls</t>
  </si>
  <si>
    <t xml:space="preserve">       FRINGE BENEFITS FOR 2017 (as of 01/01/2017)</t>
  </si>
  <si>
    <t xml:space="preserve">  10% of Salary ($270,000 Maximum Salary)</t>
  </si>
  <si>
    <t xml:space="preserve">  6.2% of 1st 127,200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</si>
</sst>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zoomScalePageLayoutView="0" workbookViewId="0" topLeftCell="A1">
      <selection activeCell="G39" sqref="G39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6" width="12.3359375" style="0" customWidth="1"/>
    <col min="7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3.25">
      <c r="H1" s="3"/>
      <c r="I1" s="5" t="s">
        <v>56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3.25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29</v>
      </c>
    </row>
    <row r="6" spans="1:12" ht="15.75">
      <c r="A6" s="9"/>
      <c r="C6" s="17" t="s">
        <v>30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23999.98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.75">
      <c r="A9" s="24" t="s">
        <v>4</v>
      </c>
      <c r="B9" s="23"/>
      <c r="C9" s="26" t="s">
        <v>31</v>
      </c>
    </row>
    <row r="10" spans="1:27" s="22" customFormat="1" ht="15.75">
      <c r="A10" s="24" t="s">
        <v>5</v>
      </c>
      <c r="B10" s="23"/>
      <c r="C10" s="27" t="s">
        <v>3</v>
      </c>
      <c r="D10" s="27" t="s">
        <v>3</v>
      </c>
      <c r="E10" s="23">
        <f>SUM(E7*0.00544)</f>
        <v>130.5598912</v>
      </c>
      <c r="F10" s="23">
        <f>SUM(F7*0.00544)</f>
        <v>163.20000000000002</v>
      </c>
      <c r="G10" s="23">
        <f>SUM(G7*0.00544)</f>
        <v>217.60000000000002</v>
      </c>
      <c r="H10" s="23">
        <f>SUM(H7*0.00544)</f>
        <v>272</v>
      </c>
      <c r="I10" s="23">
        <f>SUM(59000*0.00544)</f>
        <v>320.96000000000004</v>
      </c>
      <c r="J10" s="23">
        <f>I10</f>
        <v>320.96000000000004</v>
      </c>
      <c r="K10" s="23">
        <f>$J$10</f>
        <v>320.96000000000004</v>
      </c>
      <c r="L10" s="23">
        <f aca="true" t="shared" si="0" ref="L10:AA10">$J$10</f>
        <v>320.96000000000004</v>
      </c>
      <c r="M10" s="23">
        <f t="shared" si="0"/>
        <v>320.96000000000004</v>
      </c>
      <c r="N10" s="23">
        <f t="shared" si="0"/>
        <v>320.96000000000004</v>
      </c>
      <c r="O10" s="23">
        <f t="shared" si="0"/>
        <v>320.96000000000004</v>
      </c>
      <c r="P10" s="23">
        <f t="shared" si="0"/>
        <v>320.96000000000004</v>
      </c>
      <c r="Q10" s="23">
        <f t="shared" si="0"/>
        <v>320.96000000000004</v>
      </c>
      <c r="R10" s="23">
        <f t="shared" si="0"/>
        <v>320.96000000000004</v>
      </c>
      <c r="S10" s="23">
        <f t="shared" si="0"/>
        <v>320.96000000000004</v>
      </c>
      <c r="T10" s="23">
        <f t="shared" si="0"/>
        <v>320.96000000000004</v>
      </c>
      <c r="U10" s="23">
        <f t="shared" si="0"/>
        <v>320.96000000000004</v>
      </c>
      <c r="V10" s="23">
        <f t="shared" si="0"/>
        <v>320.96000000000004</v>
      </c>
      <c r="W10" s="23">
        <f t="shared" si="0"/>
        <v>320.96000000000004</v>
      </c>
      <c r="X10" s="23">
        <f t="shared" si="0"/>
        <v>320.96000000000004</v>
      </c>
      <c r="Y10" s="23">
        <f t="shared" si="0"/>
        <v>320.96000000000004</v>
      </c>
      <c r="Z10" s="23">
        <f t="shared" si="0"/>
        <v>320.96000000000004</v>
      </c>
      <c r="AA10" s="23">
        <f t="shared" si="0"/>
        <v>320.96000000000004</v>
      </c>
    </row>
    <row r="11" spans="1:27" s="22" customFormat="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.75">
      <c r="A12" s="24" t="s">
        <v>6</v>
      </c>
      <c r="B12" s="23"/>
      <c r="C12" s="26" t="s">
        <v>32</v>
      </c>
    </row>
    <row r="13" spans="1:27" s="22" customFormat="1" ht="15.7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.75">
      <c r="A15" s="11" t="s">
        <v>8</v>
      </c>
      <c r="B15" s="28"/>
      <c r="C15" s="29" t="s">
        <v>33</v>
      </c>
      <c r="D15" s="28"/>
      <c r="E15" s="28">
        <f aca="true" t="shared" si="1" ref="E15:J15">SUM(E7*0.0765)</f>
        <v>1835.99847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>K7*0.0765</f>
        <v>6120</v>
      </c>
      <c r="L15" s="28">
        <f>L7*0.0765</f>
        <v>6885</v>
      </c>
      <c r="M15" s="28">
        <f>M7*0.0765</f>
        <v>7650</v>
      </c>
      <c r="N15" s="28">
        <f>N7*0.0765</f>
        <v>8415</v>
      </c>
      <c r="O15" s="28">
        <f>O7*0.0765</f>
        <v>9180</v>
      </c>
      <c r="P15" s="28">
        <f>(0.0765*127200)+(0.0145*(P7-127200))</f>
        <v>9771.4</v>
      </c>
      <c r="Q15" s="28">
        <f aca="true" t="shared" si="2" ref="Q15:AA15">(0.0765*127200)+(0.0145*(Q7-127200))</f>
        <v>9916.4</v>
      </c>
      <c r="R15" s="28">
        <f t="shared" si="2"/>
        <v>10061.4</v>
      </c>
      <c r="S15" s="28">
        <f t="shared" si="2"/>
        <v>10206.4</v>
      </c>
      <c r="T15" s="28">
        <f t="shared" si="2"/>
        <v>10351.4</v>
      </c>
      <c r="U15" s="28">
        <f t="shared" si="2"/>
        <v>10496.4</v>
      </c>
      <c r="V15" s="28">
        <f t="shared" si="2"/>
        <v>10641.4</v>
      </c>
      <c r="W15" s="28">
        <f t="shared" si="2"/>
        <v>10786.4</v>
      </c>
      <c r="X15" s="28">
        <f t="shared" si="2"/>
        <v>11105.4</v>
      </c>
      <c r="Y15" s="28">
        <f t="shared" si="2"/>
        <v>11117</v>
      </c>
      <c r="Z15" s="28">
        <f t="shared" si="2"/>
        <v>12236.4</v>
      </c>
      <c r="AA15" s="28">
        <f t="shared" si="2"/>
        <v>12352.4</v>
      </c>
      <c r="AB15" s="28"/>
    </row>
    <row r="16" spans="1:27" s="22" customFormat="1" ht="15.75">
      <c r="A16" s="11" t="s">
        <v>58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.75">
      <c r="A17" s="11" t="s">
        <v>9</v>
      </c>
      <c r="B17" s="12"/>
      <c r="C17" s="2" t="s">
        <v>3</v>
      </c>
    </row>
    <row r="19" spans="1:27" ht="15.75">
      <c r="A19" s="11" t="s">
        <v>10</v>
      </c>
      <c r="C19" s="16" t="s">
        <v>34</v>
      </c>
      <c r="E19">
        <f>SUM(E7*0.1)</f>
        <v>2399.998</v>
      </c>
      <c r="F19">
        <f aca="true" t="shared" si="3" ref="F19:U19">SUM(F7*0.1)</f>
        <v>3000</v>
      </c>
      <c r="G19">
        <f t="shared" si="3"/>
        <v>4000</v>
      </c>
      <c r="H19">
        <f t="shared" si="3"/>
        <v>5000</v>
      </c>
      <c r="I19">
        <f t="shared" si="3"/>
        <v>6000</v>
      </c>
      <c r="J19">
        <f t="shared" si="3"/>
        <v>7000</v>
      </c>
      <c r="K19">
        <f t="shared" si="3"/>
        <v>8000</v>
      </c>
      <c r="L19">
        <f t="shared" si="3"/>
        <v>9000</v>
      </c>
      <c r="M19">
        <f t="shared" si="3"/>
        <v>10000</v>
      </c>
      <c r="N19">
        <f t="shared" si="3"/>
        <v>11000</v>
      </c>
      <c r="O19">
        <f t="shared" si="3"/>
        <v>12000</v>
      </c>
      <c r="P19">
        <f t="shared" si="3"/>
        <v>13000</v>
      </c>
      <c r="Q19">
        <f t="shared" si="3"/>
        <v>14000</v>
      </c>
      <c r="R19">
        <f t="shared" si="3"/>
        <v>15000</v>
      </c>
      <c r="S19">
        <f t="shared" si="3"/>
        <v>16000</v>
      </c>
      <c r="T19">
        <f t="shared" si="3"/>
        <v>17000</v>
      </c>
      <c r="U19">
        <f t="shared" si="3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v>27000</v>
      </c>
      <c r="AA19">
        <v>27000</v>
      </c>
    </row>
    <row r="20" ht="15">
      <c r="A20" s="2" t="s">
        <v>57</v>
      </c>
    </row>
    <row r="22" spans="1:3" ht="15.75">
      <c r="A22" s="11" t="s">
        <v>11</v>
      </c>
      <c r="C22" s="16" t="s">
        <v>35</v>
      </c>
    </row>
    <row r="23" spans="1:27" ht="15.75">
      <c r="A23" s="11" t="s">
        <v>51</v>
      </c>
      <c r="C23" s="16" t="s">
        <v>36</v>
      </c>
      <c r="E23">
        <f aca="true" t="shared" si="4" ref="E23:AA23">$E$50*12</f>
        <v>14640</v>
      </c>
      <c r="F23">
        <f t="shared" si="4"/>
        <v>14640</v>
      </c>
      <c r="G23">
        <f t="shared" si="4"/>
        <v>14640</v>
      </c>
      <c r="H23">
        <f t="shared" si="4"/>
        <v>14640</v>
      </c>
      <c r="I23">
        <f t="shared" si="4"/>
        <v>14640</v>
      </c>
      <c r="J23">
        <f t="shared" si="4"/>
        <v>14640</v>
      </c>
      <c r="K23">
        <f t="shared" si="4"/>
        <v>14640</v>
      </c>
      <c r="L23">
        <f t="shared" si="4"/>
        <v>14640</v>
      </c>
      <c r="M23">
        <f t="shared" si="4"/>
        <v>14640</v>
      </c>
      <c r="N23">
        <f t="shared" si="4"/>
        <v>14640</v>
      </c>
      <c r="O23">
        <f t="shared" si="4"/>
        <v>14640</v>
      </c>
      <c r="P23">
        <f t="shared" si="4"/>
        <v>14640</v>
      </c>
      <c r="Q23">
        <f t="shared" si="4"/>
        <v>14640</v>
      </c>
      <c r="R23">
        <f t="shared" si="4"/>
        <v>14640</v>
      </c>
      <c r="S23">
        <f t="shared" si="4"/>
        <v>14640</v>
      </c>
      <c r="T23">
        <f t="shared" si="4"/>
        <v>14640</v>
      </c>
      <c r="U23">
        <f t="shared" si="4"/>
        <v>14640</v>
      </c>
      <c r="V23">
        <f t="shared" si="4"/>
        <v>14640</v>
      </c>
      <c r="W23">
        <f t="shared" si="4"/>
        <v>14640</v>
      </c>
      <c r="X23">
        <f t="shared" si="4"/>
        <v>14640</v>
      </c>
      <c r="Y23">
        <f t="shared" si="4"/>
        <v>14640</v>
      </c>
      <c r="Z23">
        <f t="shared" si="4"/>
        <v>14640</v>
      </c>
      <c r="AA23">
        <f t="shared" si="4"/>
        <v>14640</v>
      </c>
    </row>
    <row r="24" spans="1:3" ht="15.75">
      <c r="A24" s="11" t="s">
        <v>52</v>
      </c>
      <c r="C24" s="16" t="s">
        <v>37</v>
      </c>
    </row>
    <row r="25" ht="15.75">
      <c r="A25" s="11" t="s">
        <v>12</v>
      </c>
    </row>
    <row r="27" spans="1:27" ht="15.75">
      <c r="A27" s="11" t="s">
        <v>13</v>
      </c>
      <c r="C27" s="16" t="s">
        <v>38</v>
      </c>
      <c r="E27">
        <f>$H$50*12</f>
        <v>880.56</v>
      </c>
      <c r="F27">
        <f>$H$51*12</f>
        <v>880.56</v>
      </c>
      <c r="G27">
        <f aca="true" t="shared" si="5" ref="G27:AA27">$H$50*12</f>
        <v>880.56</v>
      </c>
      <c r="H27">
        <f t="shared" si="5"/>
        <v>880.56</v>
      </c>
      <c r="I27">
        <f t="shared" si="5"/>
        <v>880.56</v>
      </c>
      <c r="J27">
        <f t="shared" si="5"/>
        <v>880.56</v>
      </c>
      <c r="K27">
        <f t="shared" si="5"/>
        <v>880.56</v>
      </c>
      <c r="L27">
        <f t="shared" si="5"/>
        <v>880.56</v>
      </c>
      <c r="M27">
        <f t="shared" si="5"/>
        <v>880.56</v>
      </c>
      <c r="N27">
        <f t="shared" si="5"/>
        <v>880.56</v>
      </c>
      <c r="O27">
        <f t="shared" si="5"/>
        <v>880.56</v>
      </c>
      <c r="P27">
        <f t="shared" si="5"/>
        <v>880.56</v>
      </c>
      <c r="Q27">
        <f t="shared" si="5"/>
        <v>880.56</v>
      </c>
      <c r="R27">
        <f t="shared" si="5"/>
        <v>880.56</v>
      </c>
      <c r="S27">
        <f t="shared" si="5"/>
        <v>880.56</v>
      </c>
      <c r="T27">
        <f t="shared" si="5"/>
        <v>880.56</v>
      </c>
      <c r="U27">
        <f t="shared" si="5"/>
        <v>880.56</v>
      </c>
      <c r="V27">
        <f t="shared" si="5"/>
        <v>880.56</v>
      </c>
      <c r="W27">
        <f t="shared" si="5"/>
        <v>880.56</v>
      </c>
      <c r="X27">
        <f t="shared" si="5"/>
        <v>880.56</v>
      </c>
      <c r="Y27">
        <f t="shared" si="5"/>
        <v>880.56</v>
      </c>
      <c r="Z27">
        <f t="shared" si="5"/>
        <v>880.56</v>
      </c>
      <c r="AA27">
        <f t="shared" si="5"/>
        <v>880.56</v>
      </c>
    </row>
    <row r="28" ht="15.75">
      <c r="A28" s="11" t="s">
        <v>12</v>
      </c>
    </row>
    <row r="30" spans="1:27" ht="15.75">
      <c r="A30" s="11" t="s">
        <v>14</v>
      </c>
      <c r="B30" s="12"/>
      <c r="C30" s="16" t="s">
        <v>39</v>
      </c>
      <c r="E30">
        <f>SUM(0*12)</f>
        <v>0</v>
      </c>
      <c r="F30">
        <f aca="true" t="shared" si="6" ref="F30:AA30">SUM(0*12)</f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</row>
    <row r="31" spans="1:3" ht="15.75">
      <c r="A31" s="11" t="s">
        <v>3</v>
      </c>
      <c r="B31" s="12"/>
      <c r="C31" s="2" t="s">
        <v>3</v>
      </c>
    </row>
    <row r="32" spans="1:27" ht="15.75">
      <c r="A32" s="11" t="s">
        <v>15</v>
      </c>
      <c r="C32" s="16" t="s">
        <v>40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.75">
      <c r="A34" s="11" t="s">
        <v>49</v>
      </c>
      <c r="C34" s="16" t="s">
        <v>50</v>
      </c>
      <c r="E34" s="31">
        <f>10.61*12</f>
        <v>127.32</v>
      </c>
      <c r="F34" s="31">
        <f aca="true" t="shared" si="7" ref="F34:AA34">10.61*12</f>
        <v>127.32</v>
      </c>
      <c r="G34" s="31">
        <f t="shared" si="7"/>
        <v>127.32</v>
      </c>
      <c r="H34" s="31">
        <f t="shared" si="7"/>
        <v>127.32</v>
      </c>
      <c r="I34" s="31">
        <f t="shared" si="7"/>
        <v>127.32</v>
      </c>
      <c r="J34" s="31">
        <f t="shared" si="7"/>
        <v>127.32</v>
      </c>
      <c r="K34" s="31">
        <f t="shared" si="7"/>
        <v>127.32</v>
      </c>
      <c r="L34" s="31">
        <f t="shared" si="7"/>
        <v>127.32</v>
      </c>
      <c r="M34" s="31">
        <f t="shared" si="7"/>
        <v>127.32</v>
      </c>
      <c r="N34" s="31">
        <f t="shared" si="7"/>
        <v>127.32</v>
      </c>
      <c r="O34" s="31">
        <f t="shared" si="7"/>
        <v>127.32</v>
      </c>
      <c r="P34" s="31">
        <f t="shared" si="7"/>
        <v>127.32</v>
      </c>
      <c r="Q34" s="31">
        <f t="shared" si="7"/>
        <v>127.32</v>
      </c>
      <c r="R34" s="31">
        <f t="shared" si="7"/>
        <v>127.32</v>
      </c>
      <c r="S34" s="31">
        <f t="shared" si="7"/>
        <v>127.32</v>
      </c>
      <c r="T34" s="31">
        <f t="shared" si="7"/>
        <v>127.32</v>
      </c>
      <c r="U34" s="31">
        <f t="shared" si="7"/>
        <v>127.32</v>
      </c>
      <c r="V34" s="31">
        <f t="shared" si="7"/>
        <v>127.32</v>
      </c>
      <c r="W34" s="31">
        <f t="shared" si="7"/>
        <v>127.32</v>
      </c>
      <c r="X34" s="31">
        <f t="shared" si="7"/>
        <v>127.32</v>
      </c>
      <c r="Y34" s="31">
        <f t="shared" si="7"/>
        <v>127.32</v>
      </c>
      <c r="Z34" s="31">
        <f t="shared" si="7"/>
        <v>127.32</v>
      </c>
      <c r="AA34" s="31">
        <f t="shared" si="7"/>
        <v>127.32</v>
      </c>
    </row>
    <row r="36" spans="1:27" ht="15.75">
      <c r="A36" s="11" t="s">
        <v>16</v>
      </c>
      <c r="C36" s="16" t="s">
        <v>41</v>
      </c>
      <c r="E36">
        <f>SUM(E7*0.021)</f>
        <v>503.99958000000004</v>
      </c>
      <c r="F36">
        <f aca="true" t="shared" si="8" ref="F36:AA36">SUM(F7*0.021)</f>
        <v>630</v>
      </c>
      <c r="G36">
        <f t="shared" si="8"/>
        <v>840</v>
      </c>
      <c r="H36">
        <f t="shared" si="8"/>
        <v>1050</v>
      </c>
      <c r="I36">
        <f t="shared" si="8"/>
        <v>1260</v>
      </c>
      <c r="J36">
        <f t="shared" si="8"/>
        <v>1470</v>
      </c>
      <c r="K36">
        <f t="shared" si="8"/>
        <v>1680</v>
      </c>
      <c r="L36">
        <f t="shared" si="8"/>
        <v>1890.0000000000002</v>
      </c>
      <c r="M36">
        <f t="shared" si="8"/>
        <v>2100</v>
      </c>
      <c r="N36">
        <f t="shared" si="8"/>
        <v>2310</v>
      </c>
      <c r="O36">
        <f t="shared" si="8"/>
        <v>2520</v>
      </c>
      <c r="P36">
        <f t="shared" si="8"/>
        <v>2730</v>
      </c>
      <c r="Q36">
        <f t="shared" si="8"/>
        <v>2940</v>
      </c>
      <c r="R36">
        <f t="shared" si="8"/>
        <v>3150</v>
      </c>
      <c r="S36">
        <f t="shared" si="8"/>
        <v>3360</v>
      </c>
      <c r="T36">
        <f t="shared" si="8"/>
        <v>3570</v>
      </c>
      <c r="U36">
        <f t="shared" si="8"/>
        <v>3780.0000000000005</v>
      </c>
      <c r="V36">
        <f t="shared" si="8"/>
        <v>3990.0000000000005</v>
      </c>
      <c r="W36">
        <f t="shared" si="8"/>
        <v>4200</v>
      </c>
      <c r="X36">
        <f t="shared" si="8"/>
        <v>4662</v>
      </c>
      <c r="Y36">
        <f t="shared" si="8"/>
        <v>4678.8</v>
      </c>
      <c r="Z36">
        <f t="shared" si="8"/>
        <v>6300</v>
      </c>
      <c r="AA36">
        <f t="shared" si="8"/>
        <v>6468</v>
      </c>
    </row>
    <row r="37" spans="1:2" ht="15.75">
      <c r="A37" s="11" t="s">
        <v>54</v>
      </c>
      <c r="B37" s="12"/>
    </row>
    <row r="38" ht="15">
      <c r="A38" s="2" t="s">
        <v>3</v>
      </c>
    </row>
    <row r="39" spans="3:27" ht="15.75">
      <c r="C39" s="8" t="s">
        <v>17</v>
      </c>
      <c r="E39">
        <f aca="true" t="shared" si="9" ref="E39:N39">SUM(E10:E36)</f>
        <v>20689.5959412</v>
      </c>
      <c r="F39">
        <f t="shared" si="9"/>
        <v>21907.24</v>
      </c>
      <c r="G39">
        <f t="shared" si="9"/>
        <v>23936.640000000003</v>
      </c>
      <c r="H39">
        <f t="shared" si="9"/>
        <v>25966.04</v>
      </c>
      <c r="I39">
        <f t="shared" si="9"/>
        <v>27990</v>
      </c>
      <c r="J39">
        <f t="shared" si="9"/>
        <v>29965</v>
      </c>
      <c r="K39">
        <f t="shared" si="9"/>
        <v>31940</v>
      </c>
      <c r="L39">
        <f t="shared" si="9"/>
        <v>33915</v>
      </c>
      <c r="M39">
        <f t="shared" si="9"/>
        <v>35890</v>
      </c>
      <c r="N39">
        <f t="shared" si="9"/>
        <v>37865</v>
      </c>
      <c r="O39">
        <f aca="true" t="shared" si="10" ref="O39:U39">SUM(O10:O36)</f>
        <v>39840</v>
      </c>
      <c r="P39">
        <f t="shared" si="10"/>
        <v>41641.4</v>
      </c>
      <c r="Q39">
        <f t="shared" si="10"/>
        <v>42996.4</v>
      </c>
      <c r="R39">
        <f t="shared" si="10"/>
        <v>44351.4</v>
      </c>
      <c r="S39">
        <f t="shared" si="10"/>
        <v>45706.4</v>
      </c>
      <c r="T39">
        <f t="shared" si="10"/>
        <v>47061.4</v>
      </c>
      <c r="U39">
        <f t="shared" si="10"/>
        <v>48416.4</v>
      </c>
      <c r="V39">
        <f aca="true" t="shared" si="11" ref="V39:AA39">SUM(V10:V36)</f>
        <v>49771.4</v>
      </c>
      <c r="W39">
        <f t="shared" si="11"/>
        <v>51126.4</v>
      </c>
      <c r="X39">
        <f t="shared" si="11"/>
        <v>54107.4</v>
      </c>
      <c r="Y39">
        <f>SUM(Y10:Y36)</f>
        <v>54215.8</v>
      </c>
      <c r="Z39">
        <f>SUM(Z10:Z36)</f>
        <v>61676.4</v>
      </c>
      <c r="AA39">
        <f t="shared" si="11"/>
        <v>61960.4</v>
      </c>
    </row>
    <row r="41" spans="2:3" ht="15.75">
      <c r="B41" s="8" t="s">
        <v>18</v>
      </c>
      <c r="C41" s="8" t="s">
        <v>19</v>
      </c>
    </row>
    <row r="42" spans="3:27" ht="15.75">
      <c r="C42" s="8" t="s">
        <v>1</v>
      </c>
      <c r="E42" s="1">
        <f aca="true" t="shared" si="12" ref="E42:AA42">E39/E7</f>
        <v>0.8620672159393467</v>
      </c>
      <c r="F42" s="1">
        <f t="shared" si="12"/>
        <v>0.7302413333333334</v>
      </c>
      <c r="G42" s="1">
        <f t="shared" si="12"/>
        <v>0.5984160000000001</v>
      </c>
      <c r="H42" s="1">
        <f t="shared" si="12"/>
        <v>0.5193208</v>
      </c>
      <c r="I42" s="1">
        <f t="shared" si="12"/>
        <v>0.4665</v>
      </c>
      <c r="J42" s="1">
        <f t="shared" si="12"/>
        <v>0.42807142857142855</v>
      </c>
      <c r="K42" s="1">
        <f t="shared" si="12"/>
        <v>0.39925</v>
      </c>
      <c r="L42" s="1">
        <f t="shared" si="12"/>
        <v>0.37683333333333335</v>
      </c>
      <c r="M42" s="1">
        <f t="shared" si="12"/>
        <v>0.3589</v>
      </c>
      <c r="N42" s="1">
        <f t="shared" si="12"/>
        <v>0.3442272727272727</v>
      </c>
      <c r="O42" s="1">
        <f t="shared" si="12"/>
        <v>0.332</v>
      </c>
      <c r="P42" s="1">
        <f t="shared" si="12"/>
        <v>0.32031846153846155</v>
      </c>
      <c r="Q42" s="1">
        <f t="shared" si="12"/>
        <v>0.30711714285714287</v>
      </c>
      <c r="R42" s="1">
        <f t="shared" si="12"/>
        <v>0.295676</v>
      </c>
      <c r="S42" s="1">
        <f t="shared" si="12"/>
        <v>0.285665</v>
      </c>
      <c r="T42" s="1">
        <f t="shared" si="12"/>
        <v>0.2768317647058824</v>
      </c>
      <c r="U42" s="1">
        <f t="shared" si="12"/>
        <v>0.26898</v>
      </c>
      <c r="V42" s="1">
        <f t="shared" si="12"/>
        <v>0.2619547368421053</v>
      </c>
      <c r="W42" s="1">
        <f t="shared" si="12"/>
        <v>0.255632</v>
      </c>
      <c r="X42" s="1">
        <f t="shared" si="12"/>
        <v>0.24372702702702703</v>
      </c>
      <c r="Y42" s="1">
        <f t="shared" si="12"/>
        <v>0.24333842010771994</v>
      </c>
      <c r="Z42" s="1">
        <f t="shared" si="12"/>
        <v>0.205588</v>
      </c>
      <c r="AA42" s="1">
        <f t="shared" si="12"/>
        <v>0.2011701298701299</v>
      </c>
    </row>
    <row r="45" spans="5:11" ht="15.75">
      <c r="E45" s="10"/>
      <c r="F45" s="13"/>
      <c r="H45" s="2" t="s">
        <v>3</v>
      </c>
      <c r="J45" s="10" t="s">
        <v>20</v>
      </c>
      <c r="K45" s="13"/>
    </row>
    <row r="46" spans="1:20" ht="15.75">
      <c r="A46" s="14" t="s">
        <v>21</v>
      </c>
      <c r="B46" s="13"/>
      <c r="C46" s="13"/>
      <c r="E46" s="14" t="s">
        <v>53</v>
      </c>
      <c r="F46" s="13"/>
      <c r="G46" s="2" t="s">
        <v>3</v>
      </c>
      <c r="H46" s="14" t="s">
        <v>22</v>
      </c>
      <c r="J46" s="14" t="s">
        <v>23</v>
      </c>
      <c r="K46" s="15"/>
      <c r="M46" s="12"/>
      <c r="N46" s="12"/>
      <c r="O46" s="12"/>
      <c r="Q46" s="12"/>
      <c r="R46" s="12"/>
      <c r="S46" s="12"/>
      <c r="T46" s="12"/>
    </row>
    <row r="47" spans="1:20" ht="15.75">
      <c r="A47" s="33" t="s">
        <v>43</v>
      </c>
      <c r="B47" s="12"/>
      <c r="C47" s="12"/>
      <c r="E47" s="34">
        <v>525</v>
      </c>
      <c r="H47" s="18">
        <v>23</v>
      </c>
      <c r="J47" s="25" t="s">
        <v>42</v>
      </c>
      <c r="L47" s="32"/>
      <c r="M47" s="12"/>
      <c r="N47" s="12"/>
      <c r="O47" s="12"/>
      <c r="Q47" s="12"/>
      <c r="R47" s="12"/>
      <c r="S47" s="12"/>
      <c r="T47" s="12"/>
    </row>
    <row r="48" spans="1:15" ht="15.75">
      <c r="A48" s="33" t="s">
        <v>45</v>
      </c>
      <c r="B48" s="12"/>
      <c r="C48" s="12"/>
      <c r="E48" s="35">
        <v>847</v>
      </c>
      <c r="H48" s="18">
        <v>46</v>
      </c>
      <c r="J48" s="25" t="s">
        <v>42</v>
      </c>
      <c r="L48" s="32"/>
      <c r="M48" s="11" t="s">
        <v>3</v>
      </c>
      <c r="N48" s="12"/>
      <c r="O48" s="12"/>
    </row>
    <row r="49" spans="1:20" ht="15.75">
      <c r="A49" s="33" t="s">
        <v>46</v>
      </c>
      <c r="B49" s="12"/>
      <c r="C49" s="12"/>
      <c r="E49" s="34">
        <v>898</v>
      </c>
      <c r="H49" s="18">
        <v>46</v>
      </c>
      <c r="J49" s="25" t="s">
        <v>42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.75">
      <c r="A50" s="33" t="s">
        <v>47</v>
      </c>
      <c r="E50" s="35">
        <v>1220</v>
      </c>
      <c r="H50" s="18">
        <v>73.38</v>
      </c>
      <c r="J50" s="25" t="s">
        <v>42</v>
      </c>
      <c r="L50" s="32"/>
      <c r="M50" s="12"/>
      <c r="N50" s="12"/>
      <c r="O50" s="12"/>
    </row>
    <row r="51" spans="1:12" ht="15.75">
      <c r="A51" s="33" t="s">
        <v>44</v>
      </c>
      <c r="B51" s="12"/>
      <c r="C51" s="12"/>
      <c r="E51" s="34">
        <v>847</v>
      </c>
      <c r="H51" s="18">
        <v>73.38</v>
      </c>
      <c r="J51" s="25" t="s">
        <v>42</v>
      </c>
      <c r="L51" s="32"/>
    </row>
    <row r="52" spans="1:12" ht="15.75">
      <c r="A52" s="33"/>
      <c r="B52" s="12"/>
      <c r="C52" s="12"/>
      <c r="E52" s="34"/>
      <c r="H52" s="18"/>
      <c r="J52" s="25"/>
      <c r="L52" s="32"/>
    </row>
    <row r="53" spans="1:3" ht="15.75">
      <c r="A53" s="12" t="s">
        <v>48</v>
      </c>
      <c r="B53" s="12"/>
      <c r="C53" s="12"/>
    </row>
    <row r="54" spans="1:3" ht="15.75">
      <c r="A54" s="12"/>
      <c r="B54" s="12"/>
      <c r="C54" s="12"/>
    </row>
    <row r="55" spans="1:10" s="22" customFormat="1" ht="15.75">
      <c r="A55" s="24" t="s">
        <v>24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1" t="s">
        <v>25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11" t="s">
        <v>55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">
      <c r="A61" s="2" t="s">
        <v>26</v>
      </c>
      <c r="E61" t="s">
        <v>27</v>
      </c>
    </row>
    <row r="62" ht="15">
      <c r="A62" s="2" t="s">
        <v>28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Watson, Brian</cp:lastModifiedBy>
  <cp:lastPrinted>2013-01-15T13:41:16Z</cp:lastPrinted>
  <dcterms:created xsi:type="dcterms:W3CDTF">2000-12-15T18:31:22Z</dcterms:created>
  <dcterms:modified xsi:type="dcterms:W3CDTF">2017-02-14T13:18:28Z</dcterms:modified>
  <cp:category/>
  <cp:version/>
  <cp:contentType/>
  <cp:contentStatus/>
</cp:coreProperties>
</file>