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290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<sst xmlns="http://schemas.openxmlformats.org/spreadsheetml/2006/main" count="75" uniqueCount="59">
  <si>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</si>
  <si>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</si>
  <si>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</si>
  <si>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</si>
  <si>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</si>
  <si>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</si>
  <si>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</si>
  <si>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</si>
  <si>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</si>
  <si>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</si>
  <si>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</si>
  <si>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</si>
  <si>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</si>
  <si>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</si>
  <si>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</si>
  <si>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</si>
  <si>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</si>
  <si>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</si>
  <si>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</si>
  <si>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</si>
  <si>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</si>
  <si>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</si>
  <si>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</si>
  <si>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</si>
  <si>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</si>
  <si>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</si>
  <si>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</si>
  <si>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</si>
  <si>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</si>
  <si>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</si>
  <si>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</si>
  <si>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</si>
  <si>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</si>
  <si>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</si>
  <si>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</si>
  <si>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</si>
  <si>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</si>
  <si>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</si>
  <si>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</si>
  <si>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</si>
  <si>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</si>
  <si>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</si>
  <si>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</si>
  <si>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</si>
  <si>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</si>
  <si>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</si>
  <si>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</si>
  <si>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</si>
  <si>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</si>
  <si>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</si>
  <si>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</si>
  <si>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>BCBS PPO</t>
  </si>
  <si>
    <t>Premier Care</t>
  </si>
  <si>
    <t xml:space="preserve">    BCBS PPO, Premier Care*   </t>
  </si>
  <si>
    <t xml:space="preserve">  Expenses 1.95%</t>
  </si>
  <si>
    <t xml:space="preserve">       FRINGE BENEFITS FOR 2023 (as of 01/01/2023)</t>
  </si>
  <si>
    <t>Fringe Benefit Report as of 1-1-23.xls</t>
  </si>
  <si>
    <t xml:space="preserve">  6.2% of 1st 160,200</t>
  </si>
  <si>
    <t xml:space="preserve">  10% of Salary ($330,000 Maximum Salary)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</si>
</sst>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  <numFmt numFmtId="176" formatCode="_(&quot;$&quot;* #,##0_);_(&quot;$&quot;* \(#,##0\);_(&quot;$&quot;* &quot;-&quot;??_);_(@_)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zoomScalePageLayoutView="0" workbookViewId="0" topLeftCell="A41">
      <selection activeCell="G36" sqref="G36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2.5">
      <c r="H1" s="3"/>
      <c r="I1" s="5" t="s">
        <v>55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2.5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">
      <c r="A9" s="24" t="s">
        <v>4</v>
      </c>
      <c r="B9" s="23"/>
      <c r="C9" s="26" t="s">
        <v>31</v>
      </c>
    </row>
    <row r="10" spans="1:27" s="22" customFormat="1" ht="15">
      <c r="A10" s="24" t="s">
        <v>5</v>
      </c>
      <c r="B10" s="23"/>
      <c r="C10" s="27" t="s">
        <v>3</v>
      </c>
      <c r="D10" s="27" t="s">
        <v>3</v>
      </c>
      <c r="E10" s="23">
        <f>SUM(E7*0.00544)</f>
        <v>130.5598912</v>
      </c>
      <c r="F10" s="22">
        <f>SUM(F7*0.00544)</f>
        <v>163.20000000000002</v>
      </c>
      <c r="G10" s="22">
        <f>SUM(G7*0.00544)</f>
        <v>217.60000000000002</v>
      </c>
      <c r="H10" s="22">
        <f>SUM(H7*0.00544)</f>
        <v>272</v>
      </c>
      <c r="I10" s="22">
        <f>SUM(I7*0.00544)</f>
        <v>326.40000000000003</v>
      </c>
      <c r="J10" s="22">
        <f>SUM(66600*0.00544)</f>
        <v>362.30400000000003</v>
      </c>
      <c r="K10" s="22">
        <f>$J$10</f>
        <v>362.30400000000003</v>
      </c>
      <c r="L10" s="22">
        <f aca="true" t="shared" si="0" ref="L10:AA10">$J$10</f>
        <v>362.30400000000003</v>
      </c>
      <c r="M10" s="22">
        <f t="shared" si="0"/>
        <v>362.30400000000003</v>
      </c>
      <c r="N10" s="22">
        <f t="shared" si="0"/>
        <v>362.30400000000003</v>
      </c>
      <c r="O10" s="22">
        <f t="shared" si="0"/>
        <v>362.30400000000003</v>
      </c>
      <c r="P10" s="22">
        <f t="shared" si="0"/>
        <v>362.30400000000003</v>
      </c>
      <c r="Q10" s="22">
        <f t="shared" si="0"/>
        <v>362.30400000000003</v>
      </c>
      <c r="R10" s="22">
        <f t="shared" si="0"/>
        <v>362.30400000000003</v>
      </c>
      <c r="S10" s="22">
        <f t="shared" si="0"/>
        <v>362.30400000000003</v>
      </c>
      <c r="T10" s="22">
        <f t="shared" si="0"/>
        <v>362.30400000000003</v>
      </c>
      <c r="U10" s="22">
        <f t="shared" si="0"/>
        <v>362.30400000000003</v>
      </c>
      <c r="V10" s="22">
        <f t="shared" si="0"/>
        <v>362.30400000000003</v>
      </c>
      <c r="W10" s="22">
        <f t="shared" si="0"/>
        <v>362.30400000000003</v>
      </c>
      <c r="X10" s="22">
        <f t="shared" si="0"/>
        <v>362.30400000000003</v>
      </c>
      <c r="Y10" s="22">
        <f t="shared" si="0"/>
        <v>362.30400000000003</v>
      </c>
      <c r="Z10" s="22">
        <f t="shared" si="0"/>
        <v>362.30400000000003</v>
      </c>
      <c r="AA10" s="22">
        <f t="shared" si="0"/>
        <v>362.30400000000003</v>
      </c>
    </row>
    <row r="11" spans="1:27" s="2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">
      <c r="A12" s="24" t="s">
        <v>6</v>
      </c>
      <c r="B12" s="23"/>
      <c r="C12" s="26" t="s">
        <v>32</v>
      </c>
    </row>
    <row r="13" spans="1:27" s="22" customFormat="1" ht="1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 aca="true" t="shared" si="2" ref="K15:S15">K7*0.0765</f>
        <v>6120</v>
      </c>
      <c r="L15" s="28">
        <f t="shared" si="2"/>
        <v>6885</v>
      </c>
      <c r="M15" s="28">
        <f t="shared" si="2"/>
        <v>7650</v>
      </c>
      <c r="N15" s="28">
        <f t="shared" si="2"/>
        <v>8415</v>
      </c>
      <c r="O15" s="28">
        <f t="shared" si="2"/>
        <v>9180</v>
      </c>
      <c r="P15" s="28">
        <f t="shared" si="2"/>
        <v>9945</v>
      </c>
      <c r="Q15" s="28">
        <f t="shared" si="2"/>
        <v>10710</v>
      </c>
      <c r="R15" s="28">
        <f t="shared" si="2"/>
        <v>11475</v>
      </c>
      <c r="S15" s="28">
        <f t="shared" si="2"/>
        <v>12240</v>
      </c>
      <c r="T15" s="28">
        <f>(0.0765*160200)+(0.0145*(T7-160200))</f>
        <v>12397.4</v>
      </c>
      <c r="U15" s="28">
        <f aca="true" t="shared" si="3" ref="U15:AA15">(0.0765*160200)+(0.0145*(U7-160200))</f>
        <v>12542.4</v>
      </c>
      <c r="V15" s="28">
        <f t="shared" si="3"/>
        <v>12687.4</v>
      </c>
      <c r="W15" s="28">
        <f t="shared" si="3"/>
        <v>12832.4</v>
      </c>
      <c r="X15" s="28">
        <f t="shared" si="3"/>
        <v>13151.4</v>
      </c>
      <c r="Y15" s="28">
        <f t="shared" si="3"/>
        <v>13163</v>
      </c>
      <c r="Z15" s="28">
        <f t="shared" si="3"/>
        <v>14282.4</v>
      </c>
      <c r="AA15" s="28">
        <f t="shared" si="3"/>
        <v>14398.4</v>
      </c>
      <c r="AB15" s="28"/>
    </row>
    <row r="16" spans="1:27" s="22" customFormat="1" ht="15">
      <c r="A16" s="11" t="s">
        <v>57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">
      <c r="A17" s="11" t="s">
        <v>9</v>
      </c>
      <c r="B17" s="12"/>
      <c r="C17" s="2" t="s">
        <v>3</v>
      </c>
    </row>
    <row r="19" spans="1:27" ht="15">
      <c r="A19" s="11" t="s">
        <v>10</v>
      </c>
      <c r="C19" s="16" t="s">
        <v>34</v>
      </c>
      <c r="E19">
        <f>SUM(E7*0.1)</f>
        <v>2399.998</v>
      </c>
      <c r="F19">
        <f aca="true" t="shared" si="4" ref="F19:U19">SUM(F7*0.1)</f>
        <v>3000</v>
      </c>
      <c r="G19">
        <f t="shared" si="4"/>
        <v>4000</v>
      </c>
      <c r="H19">
        <f t="shared" si="4"/>
        <v>5000</v>
      </c>
      <c r="I19">
        <f t="shared" si="4"/>
        <v>6000</v>
      </c>
      <c r="J19">
        <f t="shared" si="4"/>
        <v>7000</v>
      </c>
      <c r="K19">
        <f t="shared" si="4"/>
        <v>8000</v>
      </c>
      <c r="L19">
        <f t="shared" si="4"/>
        <v>9000</v>
      </c>
      <c r="M19">
        <f t="shared" si="4"/>
        <v>10000</v>
      </c>
      <c r="N19">
        <f t="shared" si="4"/>
        <v>11000</v>
      </c>
      <c r="O19">
        <f t="shared" si="4"/>
        <v>12000</v>
      </c>
      <c r="P19">
        <f t="shared" si="4"/>
        <v>13000</v>
      </c>
      <c r="Q19">
        <f t="shared" si="4"/>
        <v>14000</v>
      </c>
      <c r="R19">
        <f t="shared" si="4"/>
        <v>15000</v>
      </c>
      <c r="S19">
        <f t="shared" si="4"/>
        <v>16000</v>
      </c>
      <c r="T19">
        <f t="shared" si="4"/>
        <v>17000</v>
      </c>
      <c r="U19">
        <f t="shared" si="4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f>SUM(Z7*0.1)</f>
        <v>30000</v>
      </c>
      <c r="AA19">
        <f>SUM(AA7*0.1)</f>
        <v>30800</v>
      </c>
    </row>
    <row r="20" ht="15">
      <c r="A20" s="2" t="s">
        <v>58</v>
      </c>
    </row>
    <row r="22" spans="1:3" ht="15">
      <c r="A22" s="11" t="s">
        <v>11</v>
      </c>
      <c r="C22" s="16" t="s">
        <v>35</v>
      </c>
    </row>
    <row r="23" spans="1:27" ht="15">
      <c r="A23" s="11" t="s">
        <v>51</v>
      </c>
      <c r="C23" s="16" t="s">
        <v>36</v>
      </c>
      <c r="E23">
        <f aca="true" t="shared" si="5" ref="E23:AA23">$E$50*12</f>
        <v>18612</v>
      </c>
      <c r="F23">
        <f t="shared" si="5"/>
        <v>18612</v>
      </c>
      <c r="G23">
        <f t="shared" si="5"/>
        <v>18612</v>
      </c>
      <c r="H23">
        <f t="shared" si="5"/>
        <v>18612</v>
      </c>
      <c r="I23">
        <f t="shared" si="5"/>
        <v>18612</v>
      </c>
      <c r="J23">
        <f t="shared" si="5"/>
        <v>18612</v>
      </c>
      <c r="K23">
        <f t="shared" si="5"/>
        <v>18612</v>
      </c>
      <c r="L23">
        <f t="shared" si="5"/>
        <v>18612</v>
      </c>
      <c r="M23">
        <f t="shared" si="5"/>
        <v>18612</v>
      </c>
      <c r="N23">
        <f t="shared" si="5"/>
        <v>18612</v>
      </c>
      <c r="O23">
        <f t="shared" si="5"/>
        <v>18612</v>
      </c>
      <c r="P23">
        <f t="shared" si="5"/>
        <v>18612</v>
      </c>
      <c r="Q23">
        <f t="shared" si="5"/>
        <v>18612</v>
      </c>
      <c r="R23">
        <f t="shared" si="5"/>
        <v>18612</v>
      </c>
      <c r="S23">
        <f t="shared" si="5"/>
        <v>18612</v>
      </c>
      <c r="T23">
        <f t="shared" si="5"/>
        <v>18612</v>
      </c>
      <c r="U23">
        <f t="shared" si="5"/>
        <v>18612</v>
      </c>
      <c r="V23">
        <f t="shared" si="5"/>
        <v>18612</v>
      </c>
      <c r="W23">
        <f t="shared" si="5"/>
        <v>18612</v>
      </c>
      <c r="X23">
        <f t="shared" si="5"/>
        <v>18612</v>
      </c>
      <c r="Y23">
        <f t="shared" si="5"/>
        <v>18612</v>
      </c>
      <c r="Z23">
        <f t="shared" si="5"/>
        <v>18612</v>
      </c>
      <c r="AA23">
        <f t="shared" si="5"/>
        <v>18612</v>
      </c>
    </row>
    <row r="24" spans="1:3" ht="15">
      <c r="A24" s="11" t="s">
        <v>52</v>
      </c>
      <c r="C24" s="16" t="s">
        <v>37</v>
      </c>
    </row>
    <row r="25" ht="15">
      <c r="A25" s="11" t="s">
        <v>12</v>
      </c>
    </row>
    <row r="27" spans="1:27" ht="15">
      <c r="A27" s="11" t="s">
        <v>13</v>
      </c>
      <c r="C27" s="16" t="s">
        <v>38</v>
      </c>
      <c r="E27">
        <f>$H$50*12</f>
        <v>846.96</v>
      </c>
      <c r="F27">
        <f>$H$51*12</f>
        <v>846.96</v>
      </c>
      <c r="G27">
        <f aca="true" t="shared" si="6" ref="G27:AA27">$H$50*12</f>
        <v>846.96</v>
      </c>
      <c r="H27">
        <f t="shared" si="6"/>
        <v>846.96</v>
      </c>
      <c r="I27">
        <f t="shared" si="6"/>
        <v>846.96</v>
      </c>
      <c r="J27">
        <f t="shared" si="6"/>
        <v>846.96</v>
      </c>
      <c r="K27">
        <f t="shared" si="6"/>
        <v>846.96</v>
      </c>
      <c r="L27">
        <f t="shared" si="6"/>
        <v>846.96</v>
      </c>
      <c r="M27">
        <f t="shared" si="6"/>
        <v>846.96</v>
      </c>
      <c r="N27">
        <f t="shared" si="6"/>
        <v>846.96</v>
      </c>
      <c r="O27">
        <f t="shared" si="6"/>
        <v>846.96</v>
      </c>
      <c r="P27">
        <f t="shared" si="6"/>
        <v>846.96</v>
      </c>
      <c r="Q27">
        <f t="shared" si="6"/>
        <v>846.96</v>
      </c>
      <c r="R27">
        <f t="shared" si="6"/>
        <v>846.96</v>
      </c>
      <c r="S27">
        <f t="shared" si="6"/>
        <v>846.96</v>
      </c>
      <c r="T27">
        <f t="shared" si="6"/>
        <v>846.96</v>
      </c>
      <c r="U27">
        <f t="shared" si="6"/>
        <v>846.96</v>
      </c>
      <c r="V27">
        <f t="shared" si="6"/>
        <v>846.96</v>
      </c>
      <c r="W27">
        <f t="shared" si="6"/>
        <v>846.96</v>
      </c>
      <c r="X27">
        <f t="shared" si="6"/>
        <v>846.96</v>
      </c>
      <c r="Y27">
        <f t="shared" si="6"/>
        <v>846.96</v>
      </c>
      <c r="Z27">
        <f t="shared" si="6"/>
        <v>846.96</v>
      </c>
      <c r="AA27">
        <f t="shared" si="6"/>
        <v>846.96</v>
      </c>
    </row>
    <row r="28" ht="15">
      <c r="A28" s="11" t="s">
        <v>12</v>
      </c>
    </row>
    <row r="30" spans="1:27" ht="15">
      <c r="A30" s="11" t="s">
        <v>14</v>
      </c>
      <c r="B30" s="12"/>
      <c r="C30" s="16" t="s">
        <v>39</v>
      </c>
      <c r="E30">
        <f>SUM(0*12)</f>
        <v>0</v>
      </c>
      <c r="F30">
        <f aca="true" t="shared" si="7" ref="F30:AA30">SUM(0*12)</f>
        <v>0</v>
      </c>
      <c r="G30">
        <f t="shared" si="7"/>
        <v>0</v>
      </c>
      <c r="H30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0</v>
      </c>
      <c r="Q30">
        <f t="shared" si="7"/>
        <v>0</v>
      </c>
      <c r="R30">
        <f t="shared" si="7"/>
        <v>0</v>
      </c>
      <c r="S30">
        <f t="shared" si="7"/>
        <v>0</v>
      </c>
      <c r="T30">
        <f t="shared" si="7"/>
        <v>0</v>
      </c>
      <c r="U30">
        <f t="shared" si="7"/>
        <v>0</v>
      </c>
      <c r="V30">
        <f t="shared" si="7"/>
        <v>0</v>
      </c>
      <c r="W30">
        <f t="shared" si="7"/>
        <v>0</v>
      </c>
      <c r="X30">
        <f t="shared" si="7"/>
        <v>0</v>
      </c>
      <c r="Y30">
        <f t="shared" si="7"/>
        <v>0</v>
      </c>
      <c r="Z30">
        <f t="shared" si="7"/>
        <v>0</v>
      </c>
      <c r="AA30">
        <f t="shared" si="7"/>
        <v>0</v>
      </c>
    </row>
    <row r="31" spans="1:3" ht="15">
      <c r="A31" s="11" t="s">
        <v>3</v>
      </c>
      <c r="B31" s="12"/>
      <c r="C31" s="2" t="s">
        <v>3</v>
      </c>
    </row>
    <row r="32" spans="1:27" ht="1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">
      <c r="A34" s="11" t="s">
        <v>49</v>
      </c>
      <c r="C34" s="16" t="s">
        <v>50</v>
      </c>
      <c r="E34" s="31">
        <f>10.61*12</f>
        <v>127.32</v>
      </c>
      <c r="F34" s="31">
        <f aca="true" t="shared" si="8" ref="F34:AA34">10.61*12</f>
        <v>127.32</v>
      </c>
      <c r="G34" s="31">
        <f t="shared" si="8"/>
        <v>127.32</v>
      </c>
      <c r="H34" s="31">
        <f t="shared" si="8"/>
        <v>127.32</v>
      </c>
      <c r="I34" s="31">
        <f t="shared" si="8"/>
        <v>127.32</v>
      </c>
      <c r="J34" s="31">
        <f t="shared" si="8"/>
        <v>127.32</v>
      </c>
      <c r="K34" s="31">
        <f t="shared" si="8"/>
        <v>127.32</v>
      </c>
      <c r="L34" s="31">
        <f t="shared" si="8"/>
        <v>127.32</v>
      </c>
      <c r="M34" s="31">
        <f t="shared" si="8"/>
        <v>127.32</v>
      </c>
      <c r="N34" s="31">
        <f t="shared" si="8"/>
        <v>127.32</v>
      </c>
      <c r="O34" s="31">
        <f t="shared" si="8"/>
        <v>127.32</v>
      </c>
      <c r="P34" s="31">
        <f t="shared" si="8"/>
        <v>127.32</v>
      </c>
      <c r="Q34" s="31">
        <f t="shared" si="8"/>
        <v>127.32</v>
      </c>
      <c r="R34" s="31">
        <f t="shared" si="8"/>
        <v>127.32</v>
      </c>
      <c r="S34" s="31">
        <f t="shared" si="8"/>
        <v>127.32</v>
      </c>
      <c r="T34" s="31">
        <f t="shared" si="8"/>
        <v>127.32</v>
      </c>
      <c r="U34" s="31">
        <f t="shared" si="8"/>
        <v>127.32</v>
      </c>
      <c r="V34" s="31">
        <f t="shared" si="8"/>
        <v>127.32</v>
      </c>
      <c r="W34" s="31">
        <f t="shared" si="8"/>
        <v>127.32</v>
      </c>
      <c r="X34" s="31">
        <f t="shared" si="8"/>
        <v>127.32</v>
      </c>
      <c r="Y34" s="31">
        <f t="shared" si="8"/>
        <v>127.32</v>
      </c>
      <c r="Z34" s="31">
        <f t="shared" si="8"/>
        <v>127.32</v>
      </c>
      <c r="AA34" s="31">
        <f t="shared" si="8"/>
        <v>127.32</v>
      </c>
    </row>
    <row r="36" spans="1:27" ht="15">
      <c r="A36" s="11" t="s">
        <v>16</v>
      </c>
      <c r="C36" s="16" t="s">
        <v>41</v>
      </c>
      <c r="E36">
        <f>SUM(E7*0.0195)</f>
        <v>467.99961</v>
      </c>
      <c r="F36">
        <f aca="true" t="shared" si="9" ref="F36:AA36">SUM(F7*0.0195)</f>
        <v>585</v>
      </c>
      <c r="G36">
        <f t="shared" si="9"/>
        <v>780</v>
      </c>
      <c r="H36">
        <f t="shared" si="9"/>
        <v>975</v>
      </c>
      <c r="I36">
        <f t="shared" si="9"/>
        <v>1170</v>
      </c>
      <c r="J36">
        <f t="shared" si="9"/>
        <v>1365</v>
      </c>
      <c r="K36">
        <f t="shared" si="9"/>
        <v>1560</v>
      </c>
      <c r="L36">
        <f t="shared" si="9"/>
        <v>1755</v>
      </c>
      <c r="M36">
        <f t="shared" si="9"/>
        <v>1950</v>
      </c>
      <c r="N36">
        <f t="shared" si="9"/>
        <v>2145</v>
      </c>
      <c r="O36">
        <f t="shared" si="9"/>
        <v>2340</v>
      </c>
      <c r="P36">
        <f t="shared" si="9"/>
        <v>2535</v>
      </c>
      <c r="Q36">
        <f t="shared" si="9"/>
        <v>2730</v>
      </c>
      <c r="R36">
        <f t="shared" si="9"/>
        <v>2925</v>
      </c>
      <c r="S36">
        <f t="shared" si="9"/>
        <v>3120</v>
      </c>
      <c r="T36">
        <f t="shared" si="9"/>
        <v>3315</v>
      </c>
      <c r="U36">
        <f t="shared" si="9"/>
        <v>3510</v>
      </c>
      <c r="V36">
        <f t="shared" si="9"/>
        <v>3705</v>
      </c>
      <c r="W36">
        <f t="shared" si="9"/>
        <v>3900</v>
      </c>
      <c r="X36">
        <f t="shared" si="9"/>
        <v>4329</v>
      </c>
      <c r="Y36">
        <f t="shared" si="9"/>
        <v>4344.6</v>
      </c>
      <c r="Z36">
        <f t="shared" si="9"/>
        <v>5850</v>
      </c>
      <c r="AA36">
        <f t="shared" si="9"/>
        <v>6006</v>
      </c>
    </row>
    <row r="37" spans="1:2" ht="15">
      <c r="A37" s="11" t="s">
        <v>54</v>
      </c>
      <c r="B37" s="12"/>
    </row>
    <row r="38" ht="15">
      <c r="A38" s="2" t="s">
        <v>3</v>
      </c>
    </row>
    <row r="39" spans="3:27" ht="15">
      <c r="C39" s="8" t="s">
        <v>17</v>
      </c>
      <c r="E39">
        <f aca="true" t="shared" si="10" ref="E39:N39">SUM(E10:E36)</f>
        <v>24591.995971199998</v>
      </c>
      <c r="F39">
        <f t="shared" si="10"/>
        <v>25800.64</v>
      </c>
      <c r="G39">
        <f t="shared" si="10"/>
        <v>27815.04</v>
      </c>
      <c r="H39">
        <f t="shared" si="10"/>
        <v>29829.44</v>
      </c>
      <c r="I39">
        <f t="shared" si="10"/>
        <v>31843.84</v>
      </c>
      <c r="J39">
        <f t="shared" si="10"/>
        <v>33839.744</v>
      </c>
      <c r="K39">
        <f t="shared" si="10"/>
        <v>35799.744</v>
      </c>
      <c r="L39">
        <f t="shared" si="10"/>
        <v>37759.744</v>
      </c>
      <c r="M39">
        <f t="shared" si="10"/>
        <v>39719.744</v>
      </c>
      <c r="N39">
        <f t="shared" si="10"/>
        <v>41679.744</v>
      </c>
      <c r="O39">
        <f aca="true" t="shared" si="11" ref="O39:U39">SUM(O10:O36)</f>
        <v>43639.744</v>
      </c>
      <c r="P39">
        <f t="shared" si="11"/>
        <v>45599.744</v>
      </c>
      <c r="Q39">
        <f t="shared" si="11"/>
        <v>47559.744</v>
      </c>
      <c r="R39">
        <f t="shared" si="11"/>
        <v>49519.744</v>
      </c>
      <c r="S39">
        <f t="shared" si="11"/>
        <v>51479.744</v>
      </c>
      <c r="T39">
        <f t="shared" si="11"/>
        <v>52832.144</v>
      </c>
      <c r="U39">
        <f t="shared" si="11"/>
        <v>54172.144</v>
      </c>
      <c r="V39">
        <f aca="true" t="shared" si="12" ref="V39:AA39">SUM(V10:V36)</f>
        <v>55512.144</v>
      </c>
      <c r="W39">
        <f t="shared" si="12"/>
        <v>56852.144</v>
      </c>
      <c r="X39">
        <f t="shared" si="12"/>
        <v>59800.144</v>
      </c>
      <c r="Y39">
        <f>SUM(Y10:Y36)</f>
        <v>59907.344</v>
      </c>
      <c r="Z39">
        <f>SUM(Z10:Z36)</f>
        <v>70252.144</v>
      </c>
      <c r="AA39">
        <f t="shared" si="12"/>
        <v>71324.144</v>
      </c>
    </row>
    <row r="41" spans="2:3" ht="15">
      <c r="B41" s="8" t="s">
        <v>18</v>
      </c>
      <c r="C41" s="8" t="s">
        <v>19</v>
      </c>
    </row>
    <row r="42" spans="3:27" ht="15">
      <c r="C42" s="8" t="s">
        <v>1</v>
      </c>
      <c r="E42" s="1">
        <f aca="true" t="shared" si="13" ref="E42:AA42">E39/E7</f>
        <v>1.0246673526894605</v>
      </c>
      <c r="F42" s="1">
        <f t="shared" si="13"/>
        <v>0.8600213333333333</v>
      </c>
      <c r="G42" s="1">
        <f t="shared" si="13"/>
        <v>0.695376</v>
      </c>
      <c r="H42" s="1">
        <f t="shared" si="13"/>
        <v>0.5965887999999999</v>
      </c>
      <c r="I42" s="1">
        <f t="shared" si="13"/>
        <v>0.5307306666666667</v>
      </c>
      <c r="J42" s="1">
        <f t="shared" si="13"/>
        <v>0.48342491428571427</v>
      </c>
      <c r="K42" s="1">
        <f t="shared" si="13"/>
        <v>0.4474968</v>
      </c>
      <c r="L42" s="1">
        <f t="shared" si="13"/>
        <v>0.4195527111111111</v>
      </c>
      <c r="M42" s="1">
        <f t="shared" si="13"/>
        <v>0.39719744</v>
      </c>
      <c r="N42" s="1">
        <f t="shared" si="13"/>
        <v>0.3789067636363636</v>
      </c>
      <c r="O42" s="1">
        <f t="shared" si="13"/>
        <v>0.3636645333333333</v>
      </c>
      <c r="P42" s="1">
        <f t="shared" si="13"/>
        <v>0.35076726153846155</v>
      </c>
      <c r="Q42" s="1">
        <f t="shared" si="13"/>
        <v>0.33971245714285714</v>
      </c>
      <c r="R42" s="1">
        <f t="shared" si="13"/>
        <v>0.3301316266666667</v>
      </c>
      <c r="S42" s="1">
        <f t="shared" si="13"/>
        <v>0.3217484</v>
      </c>
      <c r="T42" s="1">
        <f t="shared" si="13"/>
        <v>0.31077731764705885</v>
      </c>
      <c r="U42" s="1">
        <f t="shared" si="13"/>
        <v>0.30095635555555555</v>
      </c>
      <c r="V42" s="1">
        <f t="shared" si="13"/>
        <v>0.29216917894736844</v>
      </c>
      <c r="W42" s="1">
        <f t="shared" si="13"/>
        <v>0.28426072</v>
      </c>
      <c r="X42" s="1">
        <f t="shared" si="13"/>
        <v>0.269370018018018</v>
      </c>
      <c r="Y42" s="1">
        <f t="shared" si="13"/>
        <v>0.2688839497307002</v>
      </c>
      <c r="Z42" s="1">
        <f t="shared" si="13"/>
        <v>0.23417381333333334</v>
      </c>
      <c r="AA42" s="1">
        <f t="shared" si="13"/>
        <v>0.2315718961038961</v>
      </c>
    </row>
    <row r="45" spans="5:11" ht="15">
      <c r="E45" s="10"/>
      <c r="F45" s="13"/>
      <c r="H45" s="2" t="s">
        <v>3</v>
      </c>
      <c r="J45" s="10" t="s">
        <v>20</v>
      </c>
      <c r="K45" s="13"/>
    </row>
    <row r="46" spans="1:20" ht="15">
      <c r="A46" s="14" t="s">
        <v>21</v>
      </c>
      <c r="B46" s="13"/>
      <c r="C46" s="13"/>
      <c r="E46" s="14" t="s">
        <v>53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">
      <c r="A47" s="33" t="s">
        <v>43</v>
      </c>
      <c r="B47" s="12"/>
      <c r="C47" s="12"/>
      <c r="E47" s="34">
        <v>668</v>
      </c>
      <c r="H47" s="18">
        <v>22.12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">
      <c r="A48" s="33" t="s">
        <v>45</v>
      </c>
      <c r="B48" s="12"/>
      <c r="C48" s="12"/>
      <c r="E48" s="35">
        <v>1078</v>
      </c>
      <c r="H48" s="18">
        <v>44.24</v>
      </c>
      <c r="J48" s="25" t="s">
        <v>42</v>
      </c>
      <c r="L48" s="32"/>
      <c r="M48" s="11" t="s">
        <v>3</v>
      </c>
      <c r="N48" s="12"/>
      <c r="O48" s="12"/>
    </row>
    <row r="49" spans="1:20" ht="15">
      <c r="A49" s="33" t="s">
        <v>46</v>
      </c>
      <c r="B49" s="12"/>
      <c r="C49" s="12"/>
      <c r="E49" s="34">
        <v>1142</v>
      </c>
      <c r="H49" s="18">
        <v>44.24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">
      <c r="A50" s="33" t="s">
        <v>47</v>
      </c>
      <c r="E50" s="35">
        <v>1551</v>
      </c>
      <c r="H50" s="18">
        <v>70.58</v>
      </c>
      <c r="J50" s="25" t="s">
        <v>42</v>
      </c>
      <c r="L50" s="32"/>
      <c r="M50" s="12"/>
      <c r="N50" s="12"/>
      <c r="O50" s="12"/>
    </row>
    <row r="51" spans="1:12" ht="15">
      <c r="A51" s="33" t="s">
        <v>44</v>
      </c>
      <c r="B51" s="12"/>
      <c r="C51" s="12"/>
      <c r="E51" s="34">
        <v>1078</v>
      </c>
      <c r="H51" s="18">
        <v>70.58</v>
      </c>
      <c r="J51" s="25" t="s">
        <v>42</v>
      </c>
      <c r="L51" s="32"/>
    </row>
    <row r="52" spans="1:12" ht="15">
      <c r="A52" s="33"/>
      <c r="B52" s="12"/>
      <c r="C52" s="12"/>
      <c r="E52" s="34"/>
      <c r="H52" s="18"/>
      <c r="J52" s="25"/>
      <c r="L52" s="32"/>
    </row>
    <row r="53" spans="1:3" ht="15">
      <c r="A53" s="12" t="s">
        <v>48</v>
      </c>
      <c r="B53" s="12"/>
      <c r="C53" s="12"/>
    </row>
    <row r="54" spans="1:3" ht="15">
      <c r="A54" s="12"/>
      <c r="B54" s="12"/>
      <c r="C54" s="12"/>
    </row>
    <row r="55" spans="1:10" s="22" customFormat="1" ht="1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>
      <c r="A58" s="11" t="s">
        <v>56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">
      <c r="A61" s="2" t="s">
        <v>26</v>
      </c>
      <c r="E61" t="s">
        <v>27</v>
      </c>
    </row>
    <row r="62" ht="1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Watson, Brian</cp:lastModifiedBy>
  <cp:lastPrinted>2013-01-15T13:41:16Z</cp:lastPrinted>
  <dcterms:created xsi:type="dcterms:W3CDTF">2000-12-15T18:31:22Z</dcterms:created>
  <dcterms:modified xsi:type="dcterms:W3CDTF">2023-07-05T12:21:43Z</dcterms:modified>
  <cp:category/>
  <cp:version/>
  <cp:contentType/>
  <cp:contentStatus/>
</cp:coreProperties>
</file>